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6605" windowHeight="9090" tabRatio="194"/>
  </bookViews>
  <sheets>
    <sheet name="Budget" sheetId="1" r:id="rId1"/>
    <sheet name="Sheet2" sheetId="2" r:id="rId2"/>
    <sheet name="Sheet3" sheetId="3" r:id="rId3"/>
    <sheet name="Sheet4" sheetId="4" r:id="rId4"/>
  </sheets>
  <definedNames>
    <definedName name="_xlnm.Print_Area" localSheetId="0">Budget!$A$1:$E$149</definedName>
  </definedNames>
  <calcPr calcId="125725"/>
</workbook>
</file>

<file path=xl/calcChain.xml><?xml version="1.0" encoding="utf-8"?>
<calcChain xmlns="http://schemas.openxmlformats.org/spreadsheetml/2006/main">
  <c r="D99" i="1"/>
  <c r="D71"/>
  <c r="D139"/>
  <c r="D70"/>
  <c r="D72"/>
  <c r="D73"/>
  <c r="D74"/>
  <c r="D68"/>
  <c r="D69"/>
  <c r="B20"/>
  <c r="B25" s="1"/>
  <c r="D25" s="1"/>
  <c r="D95"/>
  <c r="D83"/>
  <c r="C87"/>
  <c r="D87" s="1"/>
  <c r="C86"/>
  <c r="D86" s="1"/>
  <c r="C90"/>
  <c r="D88"/>
  <c r="D124"/>
  <c r="B127"/>
  <c r="D127" s="1"/>
  <c r="D19"/>
  <c r="C34"/>
  <c r="D34" s="1"/>
  <c r="C33"/>
  <c r="D33" s="1"/>
  <c r="C32"/>
  <c r="D32" s="1"/>
  <c r="B126"/>
  <c r="D126" s="1"/>
  <c r="D37"/>
  <c r="D111"/>
  <c r="B11"/>
  <c r="D43"/>
  <c r="D16"/>
  <c r="D17"/>
  <c r="D18"/>
  <c r="D60"/>
  <c r="D64" s="1"/>
  <c r="D89"/>
  <c r="D96"/>
  <c r="D100"/>
  <c r="D106"/>
  <c r="D109"/>
  <c r="D110"/>
  <c r="D125"/>
  <c r="D132"/>
  <c r="C134"/>
  <c r="D134" s="1"/>
  <c r="C135"/>
  <c r="D135" s="1"/>
  <c r="C136"/>
  <c r="D136" s="1"/>
  <c r="D44"/>
  <c r="D42"/>
  <c r="D101" l="1"/>
  <c r="D75"/>
  <c r="B128"/>
  <c r="D46"/>
  <c r="D35"/>
  <c r="D113"/>
  <c r="D137"/>
  <c r="D128"/>
  <c r="B26"/>
  <c r="D26" s="1"/>
  <c r="D21"/>
  <c r="B27"/>
  <c r="D27" s="1"/>
  <c r="D91"/>
  <c r="D141" l="1"/>
  <c r="D29"/>
  <c r="D39" s="1"/>
  <c r="D116" s="1"/>
  <c r="D119" s="1"/>
  <c r="D143" l="1"/>
  <c r="D145" s="1"/>
</calcChain>
</file>

<file path=xl/sharedStrings.xml><?xml version="1.0" encoding="utf-8"?>
<sst xmlns="http://schemas.openxmlformats.org/spreadsheetml/2006/main" count="182" uniqueCount="133">
  <si>
    <t>EXPENSES</t>
  </si>
  <si>
    <t>Item description</t>
  </si>
  <si>
    <t>Qty</t>
  </si>
  <si>
    <t>Unit cost</t>
  </si>
  <si>
    <t>Total cost</t>
  </si>
  <si>
    <t>Remarks</t>
  </si>
  <si>
    <t>Participants</t>
  </si>
  <si>
    <t>Residential</t>
  </si>
  <si>
    <t>Non-residential</t>
  </si>
  <si>
    <t>Total</t>
  </si>
  <si>
    <t>Accommodation</t>
  </si>
  <si>
    <t>Single</t>
  </si>
  <si>
    <t>Double</t>
  </si>
  <si>
    <t>Total beds</t>
  </si>
  <si>
    <t xml:space="preserve"> </t>
  </si>
  <si>
    <t>B&amp;B</t>
  </si>
  <si>
    <t>Thursday</t>
  </si>
  <si>
    <t>Friday</t>
  </si>
  <si>
    <t>Saturday</t>
  </si>
  <si>
    <t>Lunches</t>
  </si>
  <si>
    <t xml:space="preserve">Friday </t>
  </si>
  <si>
    <t>Sunday</t>
  </si>
  <si>
    <t>Sub total lunches</t>
  </si>
  <si>
    <t>Transport</t>
  </si>
  <si>
    <t>Coach hire</t>
  </si>
  <si>
    <t>Friday a.m.</t>
  </si>
  <si>
    <t>Friday p.m.</t>
  </si>
  <si>
    <t>Saturday a.m..</t>
  </si>
  <si>
    <t>Saturday p.m.</t>
  </si>
  <si>
    <t>Sunday a. m.</t>
  </si>
  <si>
    <t>Sunday p. m.</t>
  </si>
  <si>
    <t>Sub total coach</t>
  </si>
  <si>
    <t>Boat licences</t>
  </si>
  <si>
    <t>Sub total boats</t>
  </si>
  <si>
    <t>Sundries</t>
  </si>
  <si>
    <t>Bank support</t>
  </si>
  <si>
    <t>Water</t>
  </si>
  <si>
    <t>Stationery</t>
  </si>
  <si>
    <t>Survey costs</t>
  </si>
  <si>
    <t>Books &amp; maps</t>
  </si>
  <si>
    <t>Contingencies</t>
  </si>
  <si>
    <t>Sub total sundries</t>
  </si>
  <si>
    <t>Total expenses</t>
  </si>
  <si>
    <t>Average per participant</t>
  </si>
  <si>
    <t>INCOME</t>
  </si>
  <si>
    <t>Participation fees</t>
  </si>
  <si>
    <t>Non resident participation</t>
  </si>
  <si>
    <t>At cost plus overhead share</t>
  </si>
  <si>
    <t>Dinners</t>
  </si>
  <si>
    <t>At cost</t>
  </si>
  <si>
    <t>Total income</t>
  </si>
  <si>
    <t>Surplus</t>
  </si>
  <si>
    <t>Margin</t>
  </si>
  <si>
    <t>OTHER INCOME</t>
  </si>
  <si>
    <t>Seat hire</t>
  </si>
  <si>
    <t>Embroidery per shirt</t>
  </si>
  <si>
    <t>Non residents / Guests</t>
  </si>
  <si>
    <t>Sub total non-residents</t>
  </si>
  <si>
    <t>Carriage</t>
  </si>
  <si>
    <t>Ladies fit</t>
  </si>
  <si>
    <t xml:space="preserve">Residents </t>
  </si>
  <si>
    <t>Printing</t>
  </si>
  <si>
    <t>Ink cartridges</t>
  </si>
  <si>
    <t>Sub total transport</t>
  </si>
  <si>
    <t>Sub total B&amp;B</t>
  </si>
  <si>
    <t>Sub total</t>
  </si>
  <si>
    <t>Residents</t>
  </si>
  <si>
    <t>Sub total dinners</t>
  </si>
  <si>
    <t>Hotel single</t>
  </si>
  <si>
    <t>Any day</t>
  </si>
  <si>
    <t>Hotel twin</t>
  </si>
  <si>
    <t>Hotel double</t>
  </si>
  <si>
    <t>Sub total fees</t>
  </si>
  <si>
    <t>Donations</t>
  </si>
  <si>
    <t>Lock keys</t>
  </si>
  <si>
    <t>3 nights</t>
  </si>
  <si>
    <t>Hotels</t>
  </si>
  <si>
    <t>3 hotels @ £100</t>
  </si>
  <si>
    <t>Posters</t>
  </si>
  <si>
    <t>All days</t>
  </si>
  <si>
    <t>Saturday dinner wine</t>
  </si>
  <si>
    <t>Mileage</t>
  </si>
  <si>
    <t>T shirt sales</t>
  </si>
  <si>
    <t>Pay to Clubs</t>
  </si>
  <si>
    <t>Tip for driver</t>
  </si>
  <si>
    <t>Sub total T shirts</t>
  </si>
  <si>
    <t>Sub total donations</t>
  </si>
  <si>
    <t xml:space="preserve">T Shirts                                             </t>
  </si>
  <si>
    <t xml:space="preserve"> Mens fit</t>
  </si>
  <si>
    <t>Sub total survey costs</t>
  </si>
  <si>
    <t>Insurance &amp; Contingencies</t>
  </si>
  <si>
    <t>Excess for damage claims</t>
  </si>
  <si>
    <t>Sub total Insurance &amp; contingencies</t>
  </si>
  <si>
    <t>All days - organisers excluded</t>
  </si>
  <si>
    <t>Meals</t>
  </si>
  <si>
    <t>3x2 dinners, 2 lunches</t>
  </si>
  <si>
    <t>70 seats</t>
  </si>
  <si>
    <t>Overnight boats and facilities</t>
  </si>
  <si>
    <t>Canal maps</t>
  </si>
  <si>
    <t>3 visits @ 400 miles each</t>
  </si>
  <si>
    <t>T shirt £15, lunch £7.50 av.,  own transport</t>
  </si>
  <si>
    <t>Family 3 beds</t>
  </si>
  <si>
    <t>Hotel triple</t>
  </si>
  <si>
    <t>Update logo</t>
  </si>
  <si>
    <t>Twin 2 beds</t>
  </si>
  <si>
    <t>Safety boat licence</t>
  </si>
  <si>
    <t>C&amp;RT -not required if BR registered</t>
  </si>
  <si>
    <t>https://canalrivertrust.org.uk/refresh/media/thumbnail/24445-short-term-licence-fees-2017-2018.pdf</t>
  </si>
  <si>
    <t>Loss of throw line</t>
  </si>
  <si>
    <t>Lock and support vehicle</t>
  </si>
  <si>
    <t>Canal&amp; River Trust</t>
  </si>
  <si>
    <t>Donation</t>
  </si>
  <si>
    <t>Picnic - Asda/Tesco</t>
  </si>
  <si>
    <t>Safety boat provision</t>
  </si>
  <si>
    <t>Safety equipment  - ropes etc</t>
  </si>
  <si>
    <t>Transport for safety boat</t>
  </si>
  <si>
    <t>Fuel costs for all towing and use of boat</t>
  </si>
  <si>
    <t>Boats &amp; Safety</t>
  </si>
  <si>
    <t>Lock support, catering at rest stop</t>
  </si>
  <si>
    <t>Not done</t>
  </si>
  <si>
    <t>Not required, no claims</t>
  </si>
  <si>
    <t>6 guests - 4 turned up</t>
  </si>
  <si>
    <t>Not required - no additional sponsors logos</t>
  </si>
  <si>
    <t>SAMPLE ROWING TOUR BUDGET</t>
  </si>
  <si>
    <t>Hotel Rooms</t>
  </si>
  <si>
    <t>Mooring fee for safety boat</t>
  </si>
  <si>
    <t>Rowing club</t>
  </si>
  <si>
    <t>Boat yard</t>
  </si>
  <si>
    <t>Sailing club</t>
  </si>
  <si>
    <t>Marina</t>
  </si>
  <si>
    <t xml:space="preserve">Overnight boats and facilities </t>
  </si>
  <si>
    <t>50 seats</t>
  </si>
  <si>
    <t>Pub buffet</t>
  </si>
</sst>
</file>

<file path=xl/styles.xml><?xml version="1.0" encoding="utf-8"?>
<styleSheet xmlns="http://schemas.openxmlformats.org/spreadsheetml/2006/main">
  <numFmts count="2">
    <numFmt numFmtId="44" formatCode="_-&quot;£&quot;* #,##0.00_-;\-&quot;£&quot;* #,##0.00_-;_-&quot;£&quot;* &quot;-&quot;??_-;_-@_-"/>
    <numFmt numFmtId="176" formatCode="0.0%"/>
  </numFmts>
  <fonts count="31">
    <font>
      <sz val="10"/>
      <name val="Arial"/>
      <charset val="129"/>
    </font>
    <font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4"/>
      <color indexed="12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4"/>
      <color indexed="10"/>
      <name val="Arial"/>
      <family val="2"/>
    </font>
    <font>
      <b/>
      <sz val="14"/>
      <color indexed="11"/>
      <name val="Arial"/>
      <family val="2"/>
    </font>
    <font>
      <i/>
      <sz val="12"/>
      <name val="Arial"/>
      <family val="2"/>
    </font>
    <font>
      <b/>
      <sz val="12"/>
      <color indexed="12"/>
      <name val="Arial"/>
      <family val="2"/>
    </font>
    <font>
      <sz val="12"/>
      <color indexed="8"/>
      <name val="Arial"/>
      <family val="2"/>
    </font>
    <font>
      <b/>
      <sz val="12"/>
      <color indexed="11"/>
      <name val="Arial"/>
      <family val="2"/>
    </font>
    <font>
      <i/>
      <sz val="12"/>
      <color indexed="14"/>
      <name val="Arial"/>
      <family val="2"/>
    </font>
    <font>
      <b/>
      <i/>
      <sz val="12"/>
      <color indexed="12"/>
      <name val="Arial"/>
      <family val="2"/>
    </font>
    <font>
      <i/>
      <sz val="12"/>
      <color indexed="12"/>
      <name val="Arial"/>
      <family val="2"/>
    </font>
    <font>
      <b/>
      <sz val="14"/>
      <color indexed="48"/>
      <name val="Arial"/>
      <family val="2"/>
    </font>
    <font>
      <sz val="11"/>
      <color indexed="8"/>
      <name val="Calibri"/>
      <family val="2"/>
    </font>
    <font>
      <sz val="12"/>
      <color indexed="17"/>
      <name val="Arial"/>
      <family val="2"/>
    </font>
    <font>
      <b/>
      <i/>
      <sz val="12"/>
      <color indexed="36"/>
      <name val="Arial"/>
      <family val="2"/>
    </font>
    <font>
      <sz val="12"/>
      <color indexed="14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i/>
      <sz val="12"/>
      <color indexed="8"/>
      <name val="Arial"/>
      <family val="2"/>
    </font>
    <font>
      <b/>
      <i/>
      <sz val="12"/>
      <color indexed="8"/>
      <name val="Arial"/>
      <family val="2"/>
    </font>
    <font>
      <u/>
      <sz val="12"/>
      <name val="Arial"/>
      <family val="2"/>
    </font>
    <font>
      <u/>
      <sz val="10"/>
      <color theme="10"/>
      <name val="Arial"/>
      <family val="2"/>
    </font>
    <font>
      <i/>
      <sz val="12"/>
      <color rgb="FFFF0066"/>
      <name val="Arial"/>
      <family val="2"/>
    </font>
    <font>
      <sz val="12"/>
      <color rgb="FFFF0066"/>
      <name val="Arial"/>
      <family val="2"/>
    </font>
    <font>
      <b/>
      <sz val="12"/>
      <color rgb="FF3333FF"/>
      <name val="Arial"/>
      <family val="2"/>
    </font>
    <font>
      <b/>
      <i/>
      <sz val="12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7" fillId="2" borderId="0" applyNumberFormat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</cellStyleXfs>
  <cellXfs count="8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44" fontId="1" fillId="0" borderId="0" xfId="0" applyNumberFormat="1" applyFont="1"/>
    <xf numFmtId="44" fontId="4" fillId="0" borderId="0" xfId="0" applyNumberFormat="1" applyFont="1"/>
    <xf numFmtId="44" fontId="5" fillId="0" borderId="0" xfId="0" applyNumberFormat="1" applyFont="1"/>
    <xf numFmtId="0" fontId="6" fillId="0" borderId="0" xfId="0" applyFont="1"/>
    <xf numFmtId="44" fontId="6" fillId="0" borderId="0" xfId="0" applyNumberFormat="1" applyFont="1"/>
    <xf numFmtId="0" fontId="7" fillId="0" borderId="0" xfId="0" applyFont="1"/>
    <xf numFmtId="176" fontId="6" fillId="0" borderId="0" xfId="0" applyNumberFormat="1" applyFont="1"/>
    <xf numFmtId="4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44" fontId="0" fillId="0" borderId="0" xfId="0" applyNumberFormat="1" applyFont="1"/>
    <xf numFmtId="44" fontId="1" fillId="0" borderId="0" xfId="0" applyNumberFormat="1" applyFont="1" applyAlignment="1">
      <alignment horizontal="center"/>
    </xf>
    <xf numFmtId="0" fontId="8" fillId="0" borderId="0" xfId="0" applyFont="1"/>
    <xf numFmtId="44" fontId="2" fillId="0" borderId="0" xfId="0" applyNumberFormat="1" applyFont="1"/>
    <xf numFmtId="0" fontId="1" fillId="0" borderId="0" xfId="0" applyFont="1" applyAlignment="1">
      <alignment horizontal="left"/>
    </xf>
    <xf numFmtId="44" fontId="9" fillId="0" borderId="0" xfId="0" applyNumberFormat="1" applyFont="1"/>
    <xf numFmtId="0" fontId="9" fillId="0" borderId="0" xfId="0" applyFont="1"/>
    <xf numFmtId="0" fontId="10" fillId="0" borderId="0" xfId="0" applyFont="1"/>
    <xf numFmtId="0" fontId="1" fillId="0" borderId="0" xfId="0" applyFont="1" applyAlignment="1">
      <alignment horizontal="right"/>
    </xf>
    <xf numFmtId="0" fontId="12" fillId="0" borderId="0" xfId="0" applyFont="1"/>
    <xf numFmtId="0" fontId="6" fillId="0" borderId="0" xfId="0" applyFont="1" applyAlignment="1">
      <alignment horizontal="right"/>
    </xf>
    <xf numFmtId="44" fontId="1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44" fontId="5" fillId="0" borderId="0" xfId="0" applyNumberFormat="1" applyFont="1" applyAlignment="1">
      <alignment horizontal="left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44" fontId="15" fillId="0" borderId="0" xfId="0" applyNumberFormat="1" applyFont="1" applyAlignment="1">
      <alignment horizontal="left"/>
    </xf>
    <xf numFmtId="44" fontId="14" fillId="0" borderId="0" xfId="0" applyNumberFormat="1" applyFont="1" applyAlignment="1">
      <alignment horizontal="left"/>
    </xf>
    <xf numFmtId="44" fontId="3" fillId="0" borderId="0" xfId="0" applyNumberFormat="1" applyFont="1"/>
    <xf numFmtId="0" fontId="13" fillId="0" borderId="0" xfId="0" applyFont="1"/>
    <xf numFmtId="44" fontId="9" fillId="0" borderId="0" xfId="0" applyNumberFormat="1" applyFont="1" applyAlignment="1">
      <alignment horizontal="left"/>
    </xf>
    <xf numFmtId="44" fontId="13" fillId="0" borderId="0" xfId="0" applyNumberFormat="1" applyFont="1" applyFill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44" fontId="19" fillId="0" borderId="0" xfId="0" applyNumberFormat="1" applyFont="1"/>
    <xf numFmtId="0" fontId="19" fillId="0" borderId="0" xfId="0" applyFont="1"/>
    <xf numFmtId="14" fontId="1" fillId="0" borderId="0" xfId="0" applyNumberFormat="1" applyFont="1"/>
    <xf numFmtId="44" fontId="20" fillId="0" borderId="0" xfId="0" applyNumberFormat="1" applyFont="1"/>
    <xf numFmtId="44" fontId="1" fillId="0" borderId="0" xfId="0" applyNumberFormat="1" applyFont="1" applyAlignment="1">
      <alignment horizontal="right"/>
    </xf>
    <xf numFmtId="44" fontId="9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0" fontId="22" fillId="0" borderId="0" xfId="0" applyFont="1" applyAlignment="1">
      <alignment horizontal="right"/>
    </xf>
    <xf numFmtId="44" fontId="22" fillId="0" borderId="0" xfId="0" applyNumberFormat="1" applyFont="1"/>
    <xf numFmtId="0" fontId="21" fillId="0" borderId="0" xfId="0" applyFont="1" applyAlignment="1">
      <alignment horizontal="left"/>
    </xf>
    <xf numFmtId="0" fontId="1" fillId="0" borderId="0" xfId="0" applyFont="1" applyFill="1" applyAlignment="1">
      <alignment horizontal="right"/>
    </xf>
    <xf numFmtId="44" fontId="1" fillId="0" borderId="0" xfId="0" applyNumberFormat="1" applyFont="1" applyFill="1" applyAlignment="1">
      <alignment horizontal="right"/>
    </xf>
    <xf numFmtId="44" fontId="21" fillId="0" borderId="0" xfId="0" applyNumberFormat="1" applyFont="1" applyFill="1" applyAlignment="1">
      <alignment horizontal="right"/>
    </xf>
    <xf numFmtId="44" fontId="27" fillId="0" borderId="0" xfId="0" applyNumberFormat="1" applyFont="1"/>
    <xf numFmtId="44" fontId="28" fillId="0" borderId="0" xfId="0" applyNumberFormat="1" applyFont="1" applyFill="1"/>
    <xf numFmtId="44" fontId="28" fillId="0" borderId="0" xfId="0" applyNumberFormat="1" applyFont="1"/>
    <xf numFmtId="0" fontId="28" fillId="0" borderId="0" xfId="0" applyFont="1" applyAlignment="1">
      <alignment horizontal="center"/>
    </xf>
    <xf numFmtId="44" fontId="23" fillId="0" borderId="0" xfId="1" applyNumberFormat="1" applyFont="1" applyFill="1"/>
    <xf numFmtId="0" fontId="27" fillId="0" borderId="0" xfId="0" applyFont="1"/>
    <xf numFmtId="0" fontId="1" fillId="0" borderId="0" xfId="0" applyFont="1" applyFill="1"/>
    <xf numFmtId="44" fontId="6" fillId="0" borderId="0" xfId="0" applyNumberFormat="1" applyFont="1" applyFill="1" applyAlignment="1">
      <alignment horizontal="right"/>
    </xf>
    <xf numFmtId="0" fontId="24" fillId="0" borderId="0" xfId="0" applyFont="1" applyAlignment="1">
      <alignment horizontal="right"/>
    </xf>
    <xf numFmtId="0" fontId="29" fillId="0" borderId="0" xfId="0" applyFont="1"/>
    <xf numFmtId="44" fontId="9" fillId="0" borderId="0" xfId="0" applyNumberFormat="1" applyFont="1" applyFill="1"/>
    <xf numFmtId="44" fontId="1" fillId="0" borderId="0" xfId="0" applyNumberFormat="1" applyFont="1" applyFill="1"/>
    <xf numFmtId="44" fontId="6" fillId="0" borderId="0" xfId="0" applyNumberFormat="1" applyFont="1" applyFill="1"/>
    <xf numFmtId="44" fontId="27" fillId="0" borderId="0" xfId="1" applyNumberFormat="1" applyFont="1" applyFill="1"/>
    <xf numFmtId="0" fontId="9" fillId="0" borderId="0" xfId="0" applyFont="1" applyAlignment="1">
      <alignment horizontal="right"/>
    </xf>
    <xf numFmtId="44" fontId="30" fillId="0" borderId="0" xfId="0" applyNumberFormat="1" applyFont="1"/>
    <xf numFmtId="176" fontId="30" fillId="0" borderId="0" xfId="0" applyNumberFormat="1" applyFont="1"/>
    <xf numFmtId="0" fontId="26" fillId="0" borderId="0" xfId="2" applyFill="1" applyAlignment="1" applyProtection="1"/>
    <xf numFmtId="0" fontId="11" fillId="0" borderId="0" xfId="0" applyFont="1" applyAlignment="1">
      <alignment horizontal="left"/>
    </xf>
    <xf numFmtId="0" fontId="25" fillId="0" borderId="0" xfId="0" applyFont="1"/>
    <xf numFmtId="0" fontId="9" fillId="0" borderId="0" xfId="0" applyFont="1" applyFill="1" applyAlignment="1">
      <alignment horizontal="center"/>
    </xf>
    <xf numFmtId="44" fontId="28" fillId="0" borderId="0" xfId="0" applyNumberFormat="1" applyFont="1" applyAlignment="1">
      <alignment horizontal="center"/>
    </xf>
    <xf numFmtId="44" fontId="5" fillId="0" borderId="0" xfId="0" applyNumberFormat="1" applyFont="1" applyAlignment="1">
      <alignment horizontal="center"/>
    </xf>
    <xf numFmtId="0" fontId="16" fillId="0" borderId="0" xfId="0" applyFont="1" applyAlignment="1">
      <alignment horizontal="left"/>
    </xf>
    <xf numFmtId="0" fontId="5" fillId="0" borderId="0" xfId="0" applyFont="1" applyAlignment="1">
      <alignment horizontal="left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analrivertrust.org.uk/refresh/media/thumbnail/24445-short-term-licence-fees-2017-2018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149"/>
  <sheetViews>
    <sheetView tabSelected="1" zoomScaleNormal="100" workbookViewId="0">
      <selection activeCell="C110" sqref="C110"/>
    </sheetView>
  </sheetViews>
  <sheetFormatPr defaultRowHeight="15"/>
  <cols>
    <col min="1" max="1" width="42.85546875" style="1" customWidth="1"/>
    <col min="2" max="2" width="15.28515625" style="38" customWidth="1"/>
    <col min="3" max="3" width="13.5703125" style="6" customWidth="1"/>
    <col min="4" max="4" width="16" style="6" customWidth="1"/>
    <col min="5" max="5" width="84" style="1" bestFit="1" customWidth="1"/>
    <col min="6" max="6" width="14.28515625" style="6" bestFit="1" customWidth="1"/>
    <col min="7" max="7" width="12.7109375" style="1" bestFit="1" customWidth="1"/>
    <col min="8" max="16384" width="9.140625" style="1"/>
  </cols>
  <sheetData>
    <row r="2" spans="1:8" s="3" customFormat="1" ht="18">
      <c r="A2" s="4" t="s">
        <v>123</v>
      </c>
      <c r="B2" s="37"/>
      <c r="C2" s="7"/>
      <c r="D2" s="7"/>
      <c r="E2" s="4"/>
      <c r="F2" s="33"/>
    </row>
    <row r="4" spans="1:8" ht="18">
      <c r="A4" s="11" t="s">
        <v>0</v>
      </c>
      <c r="B4" s="14"/>
    </row>
    <row r="6" spans="1:8" ht="15.75">
      <c r="A6" s="5" t="s">
        <v>1</v>
      </c>
      <c r="B6" s="14" t="s">
        <v>2</v>
      </c>
      <c r="C6" s="13" t="s">
        <v>3</v>
      </c>
      <c r="D6" s="13" t="s">
        <v>4</v>
      </c>
      <c r="E6" s="14" t="s">
        <v>5</v>
      </c>
      <c r="F6" s="79"/>
      <c r="G6" s="79"/>
      <c r="H6" s="79"/>
    </row>
    <row r="7" spans="1:8" ht="15.75">
      <c r="A7" s="5"/>
      <c r="B7" s="14"/>
      <c r="C7" s="13"/>
      <c r="D7" s="13"/>
      <c r="E7" s="14"/>
      <c r="F7" s="8"/>
      <c r="G7" s="5"/>
      <c r="H7" s="5"/>
    </row>
    <row r="8" spans="1:8" ht="15.75">
      <c r="A8" s="5" t="s">
        <v>6</v>
      </c>
      <c r="B8" s="14"/>
      <c r="C8" s="13"/>
      <c r="D8" s="13"/>
      <c r="E8" s="14"/>
      <c r="F8" s="8"/>
    </row>
    <row r="9" spans="1:8" ht="15.75">
      <c r="A9" s="23" t="s">
        <v>7</v>
      </c>
      <c r="B9" s="38">
        <v>80</v>
      </c>
      <c r="C9" s="13"/>
      <c r="D9" s="13"/>
      <c r="E9" s="19" t="s">
        <v>14</v>
      </c>
      <c r="F9" s="8"/>
    </row>
    <row r="10" spans="1:8" ht="15.75">
      <c r="A10" s="23" t="s">
        <v>8</v>
      </c>
      <c r="B10" s="38">
        <v>0</v>
      </c>
      <c r="C10" s="13"/>
      <c r="D10" s="13"/>
      <c r="E10" s="14"/>
      <c r="F10" s="8"/>
    </row>
    <row r="11" spans="1:8">
      <c r="A11" s="23" t="s">
        <v>9</v>
      </c>
      <c r="B11" s="38">
        <f>SUM(B9:B10)</f>
        <v>80</v>
      </c>
    </row>
    <row r="12" spans="1:8">
      <c r="A12" s="23"/>
      <c r="E12" s="1" t="s">
        <v>14</v>
      </c>
    </row>
    <row r="13" spans="1:8" ht="15.75">
      <c r="A13" s="22" t="s">
        <v>10</v>
      </c>
    </row>
    <row r="14" spans="1:8" ht="15.75">
      <c r="A14" s="22"/>
    </row>
    <row r="15" spans="1:8" ht="15.75">
      <c r="A15" s="5" t="s">
        <v>124</v>
      </c>
      <c r="C15" s="13" t="s">
        <v>15</v>
      </c>
    </row>
    <row r="16" spans="1:8">
      <c r="A16" s="23" t="s">
        <v>11</v>
      </c>
      <c r="B16" s="38">
        <v>26</v>
      </c>
      <c r="C16" s="6">
        <v>55</v>
      </c>
      <c r="D16" s="6">
        <f>C16*B16*3</f>
        <v>4290</v>
      </c>
      <c r="E16" s="1" t="s">
        <v>75</v>
      </c>
    </row>
    <row r="17" spans="1:7">
      <c r="A17" s="23" t="s">
        <v>104</v>
      </c>
      <c r="B17" s="38">
        <v>5</v>
      </c>
      <c r="C17" s="6">
        <v>60</v>
      </c>
      <c r="D17" s="6">
        <f>C17*B17*3</f>
        <v>900</v>
      </c>
      <c r="E17" s="1" t="s">
        <v>75</v>
      </c>
    </row>
    <row r="18" spans="1:7">
      <c r="A18" s="23" t="s">
        <v>12</v>
      </c>
      <c r="B18" s="38">
        <v>16</v>
      </c>
      <c r="C18" s="6">
        <v>60</v>
      </c>
      <c r="D18" s="6">
        <f>C18*B18*3</f>
        <v>2880</v>
      </c>
      <c r="E18" s="1" t="s">
        <v>75</v>
      </c>
    </row>
    <row r="19" spans="1:7">
      <c r="A19" s="23" t="s">
        <v>101</v>
      </c>
      <c r="B19" s="38">
        <v>4</v>
      </c>
      <c r="C19" s="6">
        <v>65</v>
      </c>
      <c r="D19" s="6">
        <f>C19*B19*3</f>
        <v>780</v>
      </c>
      <c r="E19" s="1" t="s">
        <v>75</v>
      </c>
    </row>
    <row r="20" spans="1:7">
      <c r="A20" s="23" t="s">
        <v>13</v>
      </c>
      <c r="B20" s="38">
        <f>B16+(B17+B18)*2+(B19)*3</f>
        <v>80</v>
      </c>
      <c r="D20" s="20"/>
      <c r="E20" s="1" t="s">
        <v>14</v>
      </c>
    </row>
    <row r="21" spans="1:7">
      <c r="A21" s="25" t="s">
        <v>64</v>
      </c>
      <c r="B21" s="1"/>
      <c r="D21" s="10">
        <f>SUM(D16:D20)</f>
        <v>8850</v>
      </c>
      <c r="E21" s="1" t="s">
        <v>60</v>
      </c>
      <c r="G21" s="44"/>
    </row>
    <row r="22" spans="1:7" ht="15.75">
      <c r="A22" s="22"/>
      <c r="D22" s="20" t="s">
        <v>14</v>
      </c>
    </row>
    <row r="23" spans="1:7" ht="15.75">
      <c r="A23" s="22" t="s">
        <v>48</v>
      </c>
      <c r="D23" s="10"/>
    </row>
    <row r="24" spans="1:7" ht="15.75">
      <c r="A24" s="48" t="s">
        <v>66</v>
      </c>
      <c r="D24" s="10"/>
    </row>
    <row r="25" spans="1:7">
      <c r="A25" s="23" t="s">
        <v>16</v>
      </c>
      <c r="B25" s="38">
        <f>B20</f>
        <v>80</v>
      </c>
      <c r="C25" s="6">
        <v>11.5</v>
      </c>
      <c r="D25" s="6">
        <f>B25*C25</f>
        <v>920</v>
      </c>
    </row>
    <row r="26" spans="1:7">
      <c r="A26" s="23" t="s">
        <v>17</v>
      </c>
      <c r="B26" s="38">
        <f>B20</f>
        <v>80</v>
      </c>
      <c r="C26" s="6">
        <v>20</v>
      </c>
      <c r="D26" s="6">
        <f>B26*C26</f>
        <v>1600</v>
      </c>
    </row>
    <row r="27" spans="1:7">
      <c r="A27" s="23" t="s">
        <v>18</v>
      </c>
      <c r="B27" s="38">
        <f>B20</f>
        <v>80</v>
      </c>
      <c r="C27" s="6">
        <v>20</v>
      </c>
      <c r="D27" s="6">
        <f>B27*C27</f>
        <v>1600</v>
      </c>
      <c r="E27" s="1" t="s">
        <v>14</v>
      </c>
    </row>
    <row r="29" spans="1:7">
      <c r="A29" s="71" t="s">
        <v>65</v>
      </c>
      <c r="D29" s="20">
        <f>SUM(D25:D27)</f>
        <v>4120</v>
      </c>
    </row>
    <row r="30" spans="1:7">
      <c r="A30" s="25"/>
      <c r="D30" s="10"/>
    </row>
    <row r="31" spans="1:7" ht="15.75">
      <c r="A31" s="48" t="s">
        <v>56</v>
      </c>
      <c r="D31" s="10"/>
    </row>
    <row r="32" spans="1:7">
      <c r="A32" s="23" t="s">
        <v>16</v>
      </c>
      <c r="B32" s="38">
        <v>0</v>
      </c>
      <c r="C32" s="6">
        <f>C25</f>
        <v>11.5</v>
      </c>
      <c r="D32" s="6">
        <f>B32*C32</f>
        <v>0</v>
      </c>
      <c r="E32" s="1" t="s">
        <v>14</v>
      </c>
    </row>
    <row r="33" spans="1:10">
      <c r="A33" s="23" t="s">
        <v>17</v>
      </c>
      <c r="B33" s="38">
        <v>0</v>
      </c>
      <c r="C33" s="6">
        <f>C26</f>
        <v>20</v>
      </c>
      <c r="D33" s="6">
        <f>B33*C33</f>
        <v>0</v>
      </c>
      <c r="E33" s="1" t="s">
        <v>14</v>
      </c>
    </row>
    <row r="34" spans="1:10">
      <c r="A34" s="23" t="s">
        <v>18</v>
      </c>
      <c r="B34" s="38">
        <v>6</v>
      </c>
      <c r="C34" s="6">
        <f>C27</f>
        <v>20</v>
      </c>
      <c r="D34" s="6">
        <f>B34*C34</f>
        <v>120</v>
      </c>
    </row>
    <row r="35" spans="1:10" ht="15.75">
      <c r="A35" s="25" t="s">
        <v>65</v>
      </c>
      <c r="D35" s="8">
        <f>SUM(D32:D34)</f>
        <v>120</v>
      </c>
    </row>
    <row r="36" spans="1:10">
      <c r="A36" s="25"/>
      <c r="D36" s="52"/>
    </row>
    <row r="37" spans="1:10">
      <c r="A37" s="23" t="s">
        <v>80</v>
      </c>
      <c r="B37" s="38">
        <v>20</v>
      </c>
      <c r="C37" s="6">
        <v>10</v>
      </c>
      <c r="D37" s="6">
        <f>B37*C37</f>
        <v>200</v>
      </c>
      <c r="E37" s="62"/>
    </row>
    <row r="38" spans="1:10">
      <c r="A38" s="51" t="s">
        <v>14</v>
      </c>
    </row>
    <row r="39" spans="1:10">
      <c r="A39" s="25" t="s">
        <v>67</v>
      </c>
      <c r="D39" s="10">
        <f>D29+D35+D37</f>
        <v>4440</v>
      </c>
      <c r="G39" s="44"/>
    </row>
    <row r="40" spans="1:10">
      <c r="A40" s="25"/>
      <c r="D40" s="10"/>
      <c r="F40" s="57"/>
    </row>
    <row r="41" spans="1:10" ht="15.75">
      <c r="A41" s="22" t="s">
        <v>19</v>
      </c>
    </row>
    <row r="42" spans="1:10">
      <c r="A42" s="23" t="s">
        <v>20</v>
      </c>
      <c r="B42" s="38">
        <v>80</v>
      </c>
      <c r="C42" s="6">
        <v>5</v>
      </c>
      <c r="D42" s="6">
        <f>B42*C42</f>
        <v>400</v>
      </c>
      <c r="E42" s="1" t="s">
        <v>112</v>
      </c>
    </row>
    <row r="43" spans="1:10">
      <c r="A43" s="23" t="s">
        <v>18</v>
      </c>
      <c r="B43" s="38">
        <v>80</v>
      </c>
      <c r="C43" s="6">
        <v>5</v>
      </c>
      <c r="D43" s="6">
        <f>B43*C43</f>
        <v>400</v>
      </c>
      <c r="E43" s="1" t="s">
        <v>112</v>
      </c>
      <c r="G43" s="44"/>
      <c r="I43" s="1" t="s">
        <v>14</v>
      </c>
      <c r="J43" s="1" t="s">
        <v>14</v>
      </c>
    </row>
    <row r="44" spans="1:10">
      <c r="A44" s="23" t="s">
        <v>21</v>
      </c>
      <c r="B44" s="38">
        <v>80</v>
      </c>
      <c r="C44" s="6">
        <v>10</v>
      </c>
      <c r="D44" s="6">
        <f>B44*C44</f>
        <v>800</v>
      </c>
      <c r="E44" s="1" t="s">
        <v>132</v>
      </c>
      <c r="G44" s="44"/>
    </row>
    <row r="45" spans="1:10">
      <c r="A45" s="23"/>
    </row>
    <row r="46" spans="1:10">
      <c r="A46" s="25" t="s">
        <v>22</v>
      </c>
      <c r="D46" s="10">
        <f>SUM(D42:D44)</f>
        <v>1600</v>
      </c>
    </row>
    <row r="47" spans="1:10">
      <c r="A47" s="25"/>
      <c r="D47" s="10"/>
    </row>
    <row r="48" spans="1:10">
      <c r="A48" s="23"/>
    </row>
    <row r="49" spans="1:7" ht="15.75">
      <c r="A49" s="22" t="s">
        <v>23</v>
      </c>
    </row>
    <row r="50" spans="1:7" ht="15.75">
      <c r="A50" s="22"/>
      <c r="D50" s="16" t="s">
        <v>14</v>
      </c>
      <c r="F50" s="78"/>
      <c r="G50" s="78"/>
    </row>
    <row r="51" spans="1:7">
      <c r="A51" s="1" t="s">
        <v>24</v>
      </c>
      <c r="B51" s="38" t="s">
        <v>25</v>
      </c>
      <c r="C51" s="26" t="s">
        <v>96</v>
      </c>
      <c r="D51" s="20">
        <v>200</v>
      </c>
      <c r="F51" s="59"/>
      <c r="G51" s="60"/>
    </row>
    <row r="52" spans="1:7">
      <c r="B52" s="38" t="s">
        <v>26</v>
      </c>
      <c r="C52" s="26" t="s">
        <v>96</v>
      </c>
      <c r="D52" s="20">
        <v>200</v>
      </c>
      <c r="F52" s="57"/>
      <c r="G52" s="61"/>
    </row>
    <row r="53" spans="1:7">
      <c r="B53" s="38" t="s">
        <v>27</v>
      </c>
      <c r="C53" s="26" t="s">
        <v>96</v>
      </c>
      <c r="D53" s="6">
        <v>180</v>
      </c>
      <c r="F53" s="57"/>
      <c r="G53" s="61"/>
    </row>
    <row r="54" spans="1:7">
      <c r="B54" s="38" t="s">
        <v>28</v>
      </c>
      <c r="C54" s="26" t="s">
        <v>96</v>
      </c>
      <c r="D54" s="20">
        <v>180</v>
      </c>
      <c r="F54" s="57"/>
      <c r="G54" s="61"/>
    </row>
    <row r="55" spans="1:7">
      <c r="B55" s="38" t="s">
        <v>29</v>
      </c>
      <c r="C55" s="26" t="s">
        <v>96</v>
      </c>
      <c r="D55" s="20">
        <v>180</v>
      </c>
      <c r="F55" s="57"/>
      <c r="G55" s="61"/>
    </row>
    <row r="56" spans="1:7">
      <c r="B56" s="38" t="s">
        <v>30</v>
      </c>
      <c r="C56" s="26" t="s">
        <v>131</v>
      </c>
      <c r="D56" s="6">
        <v>150</v>
      </c>
      <c r="E56" s="1" t="s">
        <v>14</v>
      </c>
      <c r="F56" s="57"/>
      <c r="G56" s="70"/>
    </row>
    <row r="57" spans="1:7">
      <c r="C57" s="26"/>
      <c r="F57" s="57"/>
      <c r="G57" s="70"/>
    </row>
    <row r="58" spans="1:7">
      <c r="B58" s="38" t="s">
        <v>84</v>
      </c>
      <c r="C58" s="19"/>
      <c r="D58" s="20">
        <v>50</v>
      </c>
      <c r="F58" s="57"/>
      <c r="G58" s="61"/>
    </row>
    <row r="59" spans="1:7">
      <c r="A59" s="25" t="s">
        <v>14</v>
      </c>
      <c r="D59" s="10" t="s">
        <v>14</v>
      </c>
      <c r="E59" s="1" t="s">
        <v>14</v>
      </c>
      <c r="F59" s="57"/>
      <c r="G59" s="61"/>
    </row>
    <row r="60" spans="1:7">
      <c r="A60" s="25" t="s">
        <v>31</v>
      </c>
      <c r="D60" s="20">
        <f>SUM(D52:D58)</f>
        <v>940</v>
      </c>
      <c r="F60" s="57"/>
      <c r="G60" s="61"/>
    </row>
    <row r="61" spans="1:7">
      <c r="A61" s="25"/>
      <c r="D61" s="10"/>
    </row>
    <row r="62" spans="1:7">
      <c r="A62" s="1" t="s">
        <v>109</v>
      </c>
      <c r="B62" s="38" t="s">
        <v>14</v>
      </c>
      <c r="C62" s="6" t="s">
        <v>14</v>
      </c>
      <c r="D62" s="20">
        <v>80</v>
      </c>
      <c r="E62" s="34"/>
      <c r="F62" s="36"/>
    </row>
    <row r="63" spans="1:7">
      <c r="D63" s="45"/>
    </row>
    <row r="64" spans="1:7" ht="15.75">
      <c r="A64" s="9" t="s">
        <v>63</v>
      </c>
      <c r="D64" s="8">
        <f>D60+D62</f>
        <v>1020</v>
      </c>
    </row>
    <row r="65" spans="1:5">
      <c r="D65" s="45"/>
    </row>
    <row r="66" spans="1:5" ht="15.75">
      <c r="A66" s="22" t="s">
        <v>117</v>
      </c>
    </row>
    <row r="68" spans="1:5">
      <c r="A68" s="1" t="s">
        <v>32</v>
      </c>
      <c r="B68" s="38">
        <v>15</v>
      </c>
      <c r="C68" s="57">
        <v>14.2</v>
      </c>
      <c r="D68" s="20">
        <f>B68*C68</f>
        <v>213</v>
      </c>
      <c r="E68" s="63" t="s">
        <v>106</v>
      </c>
    </row>
    <row r="69" spans="1:5">
      <c r="A69" s="1" t="s">
        <v>105</v>
      </c>
      <c r="B69" s="38">
        <v>1</v>
      </c>
      <c r="C69" s="20">
        <v>23.61</v>
      </c>
      <c r="D69" s="20">
        <f>B69*C69</f>
        <v>23.61</v>
      </c>
      <c r="E69" s="74" t="s">
        <v>107</v>
      </c>
    </row>
    <row r="70" spans="1:5">
      <c r="A70" s="1" t="s">
        <v>125</v>
      </c>
      <c r="B70" s="38">
        <v>1</v>
      </c>
      <c r="C70" s="57">
        <v>50</v>
      </c>
      <c r="D70" s="20">
        <f t="shared" ref="D70:D74" si="0">B70*C70</f>
        <v>50</v>
      </c>
      <c r="E70" s="63"/>
    </row>
    <row r="71" spans="1:5">
      <c r="A71" s="1" t="s">
        <v>115</v>
      </c>
      <c r="B71" s="38">
        <v>1</v>
      </c>
      <c r="C71" s="57">
        <v>100</v>
      </c>
      <c r="D71" s="20">
        <f t="shared" si="0"/>
        <v>100</v>
      </c>
      <c r="E71" s="63" t="s">
        <v>116</v>
      </c>
    </row>
    <row r="72" spans="1:5">
      <c r="A72" s="75" t="s">
        <v>114</v>
      </c>
      <c r="B72" s="38">
        <v>1</v>
      </c>
      <c r="C72" s="6">
        <v>50</v>
      </c>
      <c r="D72" s="20">
        <f t="shared" si="0"/>
        <v>50</v>
      </c>
    </row>
    <row r="73" spans="1:5">
      <c r="A73" s="1" t="s">
        <v>113</v>
      </c>
      <c r="B73" s="38">
        <v>1</v>
      </c>
      <c r="C73" s="6">
        <v>218.5</v>
      </c>
      <c r="D73" s="20">
        <f t="shared" si="0"/>
        <v>218.5</v>
      </c>
      <c r="E73" s="63"/>
    </row>
    <row r="74" spans="1:5">
      <c r="A74" s="1" t="s">
        <v>74</v>
      </c>
      <c r="B74" s="38">
        <v>6</v>
      </c>
      <c r="C74" s="6">
        <v>7</v>
      </c>
      <c r="D74" s="20">
        <f t="shared" si="0"/>
        <v>42</v>
      </c>
      <c r="E74" s="1" t="s">
        <v>14</v>
      </c>
    </row>
    <row r="75" spans="1:5">
      <c r="A75" s="25" t="s">
        <v>33</v>
      </c>
      <c r="D75" s="10">
        <f>SUM(D68:D74)</f>
        <v>697.11</v>
      </c>
    </row>
    <row r="76" spans="1:5">
      <c r="A76" s="25"/>
      <c r="D76" s="10"/>
    </row>
    <row r="77" spans="1:5" ht="15.75">
      <c r="A77" s="66" t="s">
        <v>73</v>
      </c>
    </row>
    <row r="78" spans="1:5">
      <c r="A78" s="23" t="s">
        <v>110</v>
      </c>
      <c r="D78" s="6">
        <v>200</v>
      </c>
      <c r="E78" s="1" t="s">
        <v>111</v>
      </c>
    </row>
    <row r="79" spans="1:5">
      <c r="A79" s="23" t="s">
        <v>126</v>
      </c>
      <c r="D79" s="6">
        <v>100</v>
      </c>
      <c r="E79" s="1" t="s">
        <v>97</v>
      </c>
    </row>
    <row r="80" spans="1:5">
      <c r="A80" s="23" t="s">
        <v>127</v>
      </c>
      <c r="D80" s="6">
        <v>50</v>
      </c>
      <c r="E80" s="1" t="s">
        <v>130</v>
      </c>
    </row>
    <row r="81" spans="1:7">
      <c r="A81" s="23" t="s">
        <v>128</v>
      </c>
      <c r="D81" s="6">
        <v>75</v>
      </c>
      <c r="E81" s="1" t="s">
        <v>130</v>
      </c>
    </row>
    <row r="82" spans="1:7">
      <c r="A82" s="23" t="s">
        <v>129</v>
      </c>
      <c r="D82" s="68">
        <v>50</v>
      </c>
      <c r="E82" s="1" t="s">
        <v>118</v>
      </c>
    </row>
    <row r="83" spans="1:7">
      <c r="A83" s="25" t="s">
        <v>86</v>
      </c>
      <c r="D83" s="10">
        <f>SUM(D78:D82)</f>
        <v>475</v>
      </c>
      <c r="G83" s="44"/>
    </row>
    <row r="84" spans="1:7">
      <c r="A84" s="25"/>
      <c r="D84" s="10"/>
      <c r="G84" s="44"/>
    </row>
    <row r="85" spans="1:7" ht="15.75">
      <c r="A85" s="66" t="s">
        <v>87</v>
      </c>
      <c r="D85" s="10"/>
      <c r="G85" s="44"/>
    </row>
    <row r="86" spans="1:7">
      <c r="A86" s="23" t="s">
        <v>88</v>
      </c>
      <c r="B86" s="38">
        <v>53</v>
      </c>
      <c r="C86" s="6">
        <f>8.99*1.2</f>
        <v>10.788</v>
      </c>
      <c r="D86" s="6">
        <f>B86*C86</f>
        <v>571.76400000000001</v>
      </c>
      <c r="G86" s="6"/>
    </row>
    <row r="87" spans="1:7">
      <c r="A87" s="49" t="s">
        <v>59</v>
      </c>
      <c r="B87" s="38">
        <v>42</v>
      </c>
      <c r="C87" s="6">
        <f>8.99*1.2</f>
        <v>10.788</v>
      </c>
      <c r="D87" s="6">
        <f>B87*C87</f>
        <v>453.096</v>
      </c>
    </row>
    <row r="88" spans="1:7">
      <c r="A88" s="49" t="s">
        <v>103</v>
      </c>
      <c r="B88" s="38">
        <v>1</v>
      </c>
      <c r="C88" s="6">
        <v>30</v>
      </c>
      <c r="D88" s="68">
        <f>B88*C88</f>
        <v>30</v>
      </c>
      <c r="E88" s="21" t="s">
        <v>14</v>
      </c>
    </row>
    <row r="89" spans="1:7">
      <c r="A89" s="49" t="s">
        <v>55</v>
      </c>
      <c r="B89" s="38">
        <v>0</v>
      </c>
      <c r="C89" s="6">
        <v>2.5</v>
      </c>
      <c r="D89" s="6">
        <f>B89*C89</f>
        <v>0</v>
      </c>
      <c r="E89" s="1" t="s">
        <v>122</v>
      </c>
    </row>
    <row r="90" spans="1:7">
      <c r="A90" s="49" t="s">
        <v>58</v>
      </c>
      <c r="B90" s="38">
        <v>1</v>
      </c>
      <c r="C90" s="6">
        <f>15.15*1.2</f>
        <v>18.18</v>
      </c>
      <c r="D90" s="6">
        <v>18.18</v>
      </c>
    </row>
    <row r="91" spans="1:7">
      <c r="A91" s="65" t="s">
        <v>85</v>
      </c>
      <c r="D91" s="10">
        <f>SUM(D86:D90)</f>
        <v>1073.0400000000002</v>
      </c>
    </row>
    <row r="92" spans="1:7">
      <c r="A92" s="65"/>
      <c r="D92" s="10"/>
    </row>
    <row r="93" spans="1:7" ht="15.75">
      <c r="A93" s="22" t="s">
        <v>34</v>
      </c>
    </row>
    <row r="94" spans="1:7" ht="15.75">
      <c r="A94" s="22"/>
    </row>
    <row r="95" spans="1:7">
      <c r="A95" s="1" t="s">
        <v>35</v>
      </c>
      <c r="B95" s="38">
        <v>4</v>
      </c>
      <c r="C95" s="6">
        <v>22</v>
      </c>
      <c r="D95" s="6">
        <f>B95*C95</f>
        <v>88</v>
      </c>
    </row>
    <row r="96" spans="1:7">
      <c r="A96" s="1" t="s">
        <v>36</v>
      </c>
      <c r="B96" s="38">
        <v>144</v>
      </c>
      <c r="C96" s="6">
        <v>0.125</v>
      </c>
      <c r="D96" s="6">
        <f>B96*C96</f>
        <v>18</v>
      </c>
    </row>
    <row r="97" spans="1:5">
      <c r="A97" s="1" t="s">
        <v>37</v>
      </c>
      <c r="D97" s="6">
        <v>50</v>
      </c>
    </row>
    <row r="98" spans="1:5">
      <c r="A98" s="1" t="s">
        <v>61</v>
      </c>
      <c r="B98" s="41" t="s">
        <v>14</v>
      </c>
      <c r="D98" s="6">
        <v>25</v>
      </c>
      <c r="E98" s="1" t="s">
        <v>62</v>
      </c>
    </row>
    <row r="99" spans="1:5">
      <c r="A99" s="1" t="s">
        <v>78</v>
      </c>
      <c r="B99" s="77">
        <v>2</v>
      </c>
      <c r="C99" s="67">
        <v>25</v>
      </c>
      <c r="D99" s="6">
        <f>B99*C99</f>
        <v>50</v>
      </c>
      <c r="E99" s="1" t="s">
        <v>119</v>
      </c>
    </row>
    <row r="100" spans="1:5">
      <c r="A100" s="1" t="s">
        <v>98</v>
      </c>
      <c r="B100" s="38">
        <v>15</v>
      </c>
      <c r="C100" s="20">
        <v>5</v>
      </c>
      <c r="D100" s="20">
        <f>B100*C100</f>
        <v>75</v>
      </c>
    </row>
    <row r="101" spans="1:5">
      <c r="A101" s="25" t="s">
        <v>41</v>
      </c>
      <c r="D101" s="10">
        <f>SUM(D95:D100)</f>
        <v>306</v>
      </c>
    </row>
    <row r="102" spans="1:5">
      <c r="E102" s="76"/>
    </row>
    <row r="103" spans="1:5" ht="15.75">
      <c r="A103" s="66" t="s">
        <v>90</v>
      </c>
    </row>
    <row r="104" spans="1:5">
      <c r="A104" s="23" t="s">
        <v>91</v>
      </c>
      <c r="C104" s="6">
        <v>300</v>
      </c>
      <c r="D104" s="68">
        <v>0</v>
      </c>
      <c r="E104" s="1" t="s">
        <v>120</v>
      </c>
    </row>
    <row r="105" spans="1:5">
      <c r="A105" s="23" t="s">
        <v>40</v>
      </c>
      <c r="C105" s="6">
        <v>250</v>
      </c>
      <c r="D105" s="67">
        <v>25</v>
      </c>
      <c r="E105" s="1" t="s">
        <v>108</v>
      </c>
    </row>
    <row r="106" spans="1:5">
      <c r="A106" s="25" t="s">
        <v>92</v>
      </c>
      <c r="D106" s="69">
        <f>SUM(D104:D105)</f>
        <v>25</v>
      </c>
    </row>
    <row r="107" spans="1:5">
      <c r="D107" s="58"/>
    </row>
    <row r="108" spans="1:5" ht="15.75">
      <c r="A108" s="66" t="s">
        <v>38</v>
      </c>
      <c r="B108" s="1"/>
      <c r="C108" s="1"/>
      <c r="D108" s="1"/>
      <c r="E108" s="1" t="s">
        <v>14</v>
      </c>
    </row>
    <row r="109" spans="1:5">
      <c r="A109" s="23" t="s">
        <v>81</v>
      </c>
      <c r="B109" s="38">
        <v>1500</v>
      </c>
      <c r="C109" s="6">
        <v>0.4</v>
      </c>
      <c r="D109" s="20">
        <f>B109*C109</f>
        <v>600</v>
      </c>
      <c r="E109" s="1" t="s">
        <v>99</v>
      </c>
    </row>
    <row r="110" spans="1:5">
      <c r="A110" s="23" t="s">
        <v>76</v>
      </c>
      <c r="B110" s="38">
        <v>3</v>
      </c>
      <c r="C110" s="6">
        <v>100</v>
      </c>
      <c r="D110" s="20">
        <f>B110*C110</f>
        <v>300</v>
      </c>
      <c r="E110" s="1" t="s">
        <v>77</v>
      </c>
    </row>
    <row r="111" spans="1:5">
      <c r="A111" s="23" t="s">
        <v>94</v>
      </c>
      <c r="B111" s="38">
        <v>8</v>
      </c>
      <c r="C111" s="6">
        <v>15</v>
      </c>
      <c r="D111" s="20">
        <f>B111*C111</f>
        <v>120</v>
      </c>
      <c r="E111" s="1" t="s">
        <v>95</v>
      </c>
    </row>
    <row r="112" spans="1:5">
      <c r="D112" s="20">
        <v>50</v>
      </c>
      <c r="E112" s="1" t="s">
        <v>39</v>
      </c>
    </row>
    <row r="113" spans="1:6">
      <c r="A113" s="25" t="s">
        <v>89</v>
      </c>
      <c r="D113" s="10">
        <f>SUM(D109:D112)</f>
        <v>1070</v>
      </c>
    </row>
    <row r="114" spans="1:6">
      <c r="A114" s="25"/>
      <c r="D114" s="10"/>
    </row>
    <row r="115" spans="1:6">
      <c r="A115" s="25"/>
      <c r="D115" s="10"/>
    </row>
    <row r="116" spans="1:6" s="19" customFormat="1" ht="15.75">
      <c r="A116" s="27" t="s">
        <v>42</v>
      </c>
      <c r="B116" s="38"/>
      <c r="C116" s="26"/>
      <c r="D116" s="28">
        <f>D113+D106+D101+D91+D83+D75+D64+D46+D39+D21</f>
        <v>19556.150000000001</v>
      </c>
      <c r="E116" s="35" t="s">
        <v>14</v>
      </c>
      <c r="F116" s="26"/>
    </row>
    <row r="117" spans="1:6" s="19" customFormat="1">
      <c r="A117" s="50" t="s">
        <v>14</v>
      </c>
      <c r="B117" s="38"/>
      <c r="C117" s="26"/>
      <c r="E117" s="35"/>
      <c r="F117" s="26"/>
    </row>
    <row r="118" spans="1:6" s="30" customFormat="1">
      <c r="B118" s="39"/>
      <c r="C118" s="31"/>
      <c r="D118" s="32" t="s">
        <v>14</v>
      </c>
      <c r="E118" s="30" t="s">
        <v>14</v>
      </c>
      <c r="F118" s="31"/>
    </row>
    <row r="119" spans="1:6">
      <c r="A119" s="29" t="s">
        <v>43</v>
      </c>
      <c r="D119" s="42">
        <f>D116/B11</f>
        <v>244.45187500000003</v>
      </c>
      <c r="E119" s="43" t="s">
        <v>14</v>
      </c>
    </row>
    <row r="121" spans="1:6" s="2" customFormat="1" ht="18">
      <c r="A121" s="17" t="s">
        <v>44</v>
      </c>
      <c r="B121" s="40"/>
      <c r="C121" s="18"/>
      <c r="D121" s="18"/>
      <c r="F121" s="18"/>
    </row>
    <row r="122" spans="1:6" s="2" customFormat="1" ht="18">
      <c r="A122" s="17"/>
      <c r="B122" s="40"/>
      <c r="C122" s="18"/>
      <c r="D122" s="18"/>
      <c r="F122" s="18"/>
    </row>
    <row r="123" spans="1:6" ht="15.75">
      <c r="A123" s="5" t="s">
        <v>45</v>
      </c>
    </row>
    <row r="124" spans="1:6">
      <c r="A124" s="1" t="s">
        <v>68</v>
      </c>
      <c r="B124" s="38">
        <v>26</v>
      </c>
      <c r="C124" s="68">
        <v>305</v>
      </c>
      <c r="D124" s="6">
        <f>C124*B124</f>
        <v>7930</v>
      </c>
    </row>
    <row r="125" spans="1:6">
      <c r="A125" s="1" t="s">
        <v>70</v>
      </c>
      <c r="B125" s="38">
        <v>10</v>
      </c>
      <c r="C125" s="68">
        <v>260</v>
      </c>
      <c r="D125" s="6">
        <f>C125*B125</f>
        <v>2600</v>
      </c>
      <c r="E125" s="1" t="s">
        <v>79</v>
      </c>
    </row>
    <row r="126" spans="1:6">
      <c r="A126" s="1" t="s">
        <v>71</v>
      </c>
      <c r="B126" s="38">
        <f>B18*2</f>
        <v>32</v>
      </c>
      <c r="C126" s="68">
        <v>260</v>
      </c>
      <c r="D126" s="6">
        <f>C126*B126</f>
        <v>8320</v>
      </c>
      <c r="E126" s="1" t="s">
        <v>93</v>
      </c>
    </row>
    <row r="127" spans="1:6">
      <c r="A127" s="1" t="s">
        <v>102</v>
      </c>
      <c r="B127" s="38">
        <f>B19*3</f>
        <v>12</v>
      </c>
      <c r="C127" s="68">
        <v>235</v>
      </c>
      <c r="D127" s="6">
        <f>C127*B127</f>
        <v>2820</v>
      </c>
    </row>
    <row r="128" spans="1:6">
      <c r="A128" s="25" t="s">
        <v>72</v>
      </c>
      <c r="B128" s="38">
        <f>SUM(B124:B127)</f>
        <v>80</v>
      </c>
      <c r="D128" s="10">
        <f>SUM(D124:D127)</f>
        <v>21670</v>
      </c>
    </row>
    <row r="129" spans="1:6">
      <c r="A129" s="25"/>
      <c r="D129" s="10"/>
    </row>
    <row r="130" spans="1:6" ht="15.75">
      <c r="A130" s="27" t="s">
        <v>46</v>
      </c>
      <c r="D130" s="10"/>
      <c r="E130" s="1" t="s">
        <v>47</v>
      </c>
    </row>
    <row r="131" spans="1:6" ht="15.75">
      <c r="A131" s="27"/>
      <c r="D131" s="10"/>
    </row>
    <row r="132" spans="1:6">
      <c r="A132" s="19" t="s">
        <v>69</v>
      </c>
      <c r="C132" s="6">
        <v>22.5</v>
      </c>
      <c r="D132" s="47">
        <f>B132*C132</f>
        <v>0</v>
      </c>
      <c r="E132" s="1" t="s">
        <v>100</v>
      </c>
    </row>
    <row r="133" spans="1:6">
      <c r="A133" s="19" t="s">
        <v>48</v>
      </c>
      <c r="D133" s="47" t="s">
        <v>14</v>
      </c>
      <c r="E133" s="1" t="s">
        <v>49</v>
      </c>
    </row>
    <row r="134" spans="1:6" s="23" customFormat="1">
      <c r="A134" s="23" t="s">
        <v>16</v>
      </c>
      <c r="B134" s="23">
        <v>0</v>
      </c>
      <c r="C134" s="46">
        <f>C25</f>
        <v>11.5</v>
      </c>
      <c r="D134" s="47">
        <f>B134*C134</f>
        <v>0</v>
      </c>
      <c r="F134" s="46"/>
    </row>
    <row r="135" spans="1:6" s="23" customFormat="1">
      <c r="A135" s="23" t="s">
        <v>17</v>
      </c>
      <c r="B135" s="23">
        <v>0</v>
      </c>
      <c r="C135" s="46">
        <f>C26</f>
        <v>20</v>
      </c>
      <c r="D135" s="47">
        <f>B135*C135</f>
        <v>0</v>
      </c>
      <c r="F135" s="46"/>
    </row>
    <row r="136" spans="1:6" s="23" customFormat="1">
      <c r="A136" s="23" t="s">
        <v>18</v>
      </c>
      <c r="B136" s="54">
        <v>0</v>
      </c>
      <c r="C136" s="55">
        <f>C27</f>
        <v>20</v>
      </c>
      <c r="D136" s="56">
        <f>B136*C136</f>
        <v>0</v>
      </c>
      <c r="E136" s="19" t="s">
        <v>121</v>
      </c>
      <c r="F136" s="46"/>
    </row>
    <row r="137" spans="1:6" s="23" customFormat="1">
      <c r="A137" s="51" t="s">
        <v>57</v>
      </c>
      <c r="B137" s="54"/>
      <c r="C137" s="55"/>
      <c r="D137" s="64">
        <f>SUM(D132:D136)</f>
        <v>0</v>
      </c>
      <c r="E137" s="53"/>
      <c r="F137" s="46"/>
    </row>
    <row r="138" spans="1:6">
      <c r="A138" s="25"/>
      <c r="D138" s="10"/>
    </row>
    <row r="139" spans="1:6" ht="15.75">
      <c r="A139" s="27" t="s">
        <v>82</v>
      </c>
      <c r="B139" s="38">
        <v>1</v>
      </c>
      <c r="C139" s="6">
        <v>15</v>
      </c>
      <c r="D139" s="8">
        <f>B139*C139</f>
        <v>15</v>
      </c>
    </row>
    <row r="141" spans="1:6" ht="15.75">
      <c r="A141" s="5" t="s">
        <v>50</v>
      </c>
      <c r="D141" s="8">
        <f>D128+D137+D139</f>
        <v>21685</v>
      </c>
    </row>
    <row r="143" spans="1:6">
      <c r="A143" s="9" t="s">
        <v>51</v>
      </c>
      <c r="D143" s="72">
        <f>D141-D116</f>
        <v>2128.8499999999985</v>
      </c>
    </row>
    <row r="145" spans="1:5">
      <c r="A145" s="9" t="s">
        <v>52</v>
      </c>
      <c r="D145" s="73">
        <f>D143/D141</f>
        <v>9.817154715240943E-2</v>
      </c>
      <c r="E145" s="12" t="s">
        <v>14</v>
      </c>
    </row>
    <row r="146" spans="1:5">
      <c r="A146" s="9"/>
      <c r="D146" s="12"/>
    </row>
    <row r="147" spans="1:5" ht="15.75">
      <c r="A147" s="24" t="s">
        <v>53</v>
      </c>
    </row>
    <row r="149" spans="1:5" ht="15.75">
      <c r="A149" s="5" t="s">
        <v>54</v>
      </c>
      <c r="B149" s="38" t="s">
        <v>14</v>
      </c>
      <c r="C149" s="6" t="s">
        <v>14</v>
      </c>
      <c r="D149" s="6" t="s">
        <v>14</v>
      </c>
      <c r="E149" s="1" t="s">
        <v>83</v>
      </c>
    </row>
  </sheetData>
  <mergeCells count="2">
    <mergeCell ref="F50:G50"/>
    <mergeCell ref="F6:H6"/>
  </mergeCells>
  <hyperlinks>
    <hyperlink ref="E69" r:id="rId1"/>
  </hyperlinks>
  <printOptions horizontalCentered="1" gridLines="1"/>
  <pageMargins left="0.47244094488188981" right="0.27559055118110237" top="1.0236220472440944" bottom="1.1023622047244095" header="0.62992125984251968" footer="0.70866141732283472"/>
  <pageSetup paperSize="9" scale="63" fitToHeight="2" orientation="portrait" horizontalDpi="4294967293" r:id="rId2"/>
  <headerFooter alignWithMargins="0">
    <oddHeader xml:space="preserve">&amp;R </oddHeader>
    <oddFooter>&amp;F</oddFooter>
  </headerFooter>
  <rowBreaks count="1" manualBreakCount="1">
    <brk id="11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0"/>
  <sheetViews>
    <sheetView topLeftCell="A20" workbookViewId="0">
      <selection activeCell="A20" sqref="A1:IV65536"/>
    </sheetView>
  </sheetViews>
  <sheetFormatPr defaultRowHeight="15"/>
  <cols>
    <col min="1" max="1" width="13.85546875" customWidth="1"/>
    <col min="2" max="2" width="16.85546875" customWidth="1"/>
    <col min="3" max="3" width="24.140625" customWidth="1"/>
    <col min="4" max="4" width="20" style="15" customWidth="1"/>
    <col min="5" max="6" width="11.85546875" style="15" customWidth="1"/>
    <col min="7" max="7" width="10.5703125" style="15" customWidth="1"/>
    <col min="8" max="8" width="12.42578125" style="15" customWidth="1"/>
    <col min="9" max="9" width="13.7109375" style="6" customWidth="1"/>
    <col min="10" max="10" width="11.140625" style="15" customWidth="1"/>
    <col min="11" max="11" width="16.28515625" style="15" customWidth="1"/>
    <col min="12" max="12" width="13.42578125" style="15" customWidth="1"/>
  </cols>
  <sheetData>
    <row r="1" spans="1:12" s="1" customFormat="1" ht="18">
      <c r="A1" s="4"/>
      <c r="D1" s="6"/>
      <c r="E1" s="6"/>
      <c r="F1" s="6"/>
      <c r="G1" s="6"/>
      <c r="H1" s="6"/>
      <c r="I1" s="6"/>
      <c r="J1" s="6"/>
      <c r="K1" s="6"/>
      <c r="L1" s="6"/>
    </row>
    <row r="2" spans="1:12" s="1" customFormat="1">
      <c r="D2" s="6"/>
      <c r="E2" s="6"/>
      <c r="F2" s="6"/>
      <c r="G2" s="6"/>
      <c r="H2" s="6"/>
      <c r="I2" s="6"/>
      <c r="J2" s="6"/>
      <c r="K2" s="6"/>
      <c r="L2" s="6"/>
    </row>
    <row r="3" spans="1:12" s="1" customFormat="1" ht="15.75">
      <c r="A3" s="5"/>
      <c r="B3" s="5"/>
      <c r="C3" s="5"/>
      <c r="D3" s="13"/>
      <c r="E3" s="13"/>
      <c r="F3" s="13"/>
      <c r="G3" s="13"/>
      <c r="H3" s="13"/>
      <c r="I3" s="13"/>
      <c r="J3" s="79"/>
      <c r="K3" s="79"/>
      <c r="L3" s="79"/>
    </row>
    <row r="4" spans="1:12" s="1" customFormat="1" ht="15.75">
      <c r="D4" s="8"/>
      <c r="E4" s="8"/>
      <c r="F4" s="8"/>
      <c r="G4" s="8"/>
      <c r="H4" s="8"/>
      <c r="I4" s="8"/>
      <c r="J4" s="8"/>
      <c r="K4" s="8"/>
      <c r="L4" s="8"/>
    </row>
    <row r="5" spans="1:12">
      <c r="A5" s="1"/>
      <c r="B5" s="1"/>
      <c r="C5" s="1"/>
      <c r="D5" s="6"/>
    </row>
    <row r="6" spans="1:12" s="1" customFormat="1">
      <c r="D6" s="6"/>
      <c r="E6" s="6"/>
      <c r="F6" s="6"/>
      <c r="G6" s="6"/>
      <c r="H6" s="6"/>
      <c r="I6" s="6"/>
      <c r="J6" s="6"/>
      <c r="K6" s="6"/>
      <c r="L6" s="6"/>
    </row>
    <row r="7" spans="1:12" s="1" customFormat="1">
      <c r="D7" s="6"/>
      <c r="E7" s="6"/>
      <c r="F7" s="6"/>
      <c r="G7" s="6"/>
      <c r="H7" s="6"/>
      <c r="I7" s="6"/>
      <c r="J7" s="6"/>
      <c r="K7" s="6"/>
      <c r="L7" s="6"/>
    </row>
    <row r="8" spans="1:12" s="1" customFormat="1">
      <c r="D8" s="6"/>
      <c r="E8" s="6"/>
      <c r="F8" s="6"/>
      <c r="G8" s="6"/>
      <c r="H8" s="6"/>
      <c r="I8" s="6"/>
      <c r="J8" s="16"/>
      <c r="K8" s="6"/>
      <c r="L8" s="6"/>
    </row>
    <row r="9" spans="1:12" s="1" customFormat="1">
      <c r="D9" s="6"/>
      <c r="E9" s="6"/>
      <c r="F9" s="6"/>
      <c r="G9" s="6"/>
      <c r="H9" s="6"/>
      <c r="I9" s="6"/>
      <c r="J9" s="6"/>
      <c r="K9" s="6"/>
      <c r="L9" s="6"/>
    </row>
    <row r="10" spans="1:12" s="1" customFormat="1">
      <c r="D10" s="6"/>
      <c r="E10" s="6"/>
      <c r="F10" s="6"/>
      <c r="G10" s="6"/>
      <c r="H10" s="6"/>
      <c r="I10" s="6"/>
      <c r="J10" s="6"/>
      <c r="K10" s="6"/>
      <c r="L10" s="6"/>
    </row>
    <row r="11" spans="1:12" s="1" customFormat="1">
      <c r="D11" s="6"/>
      <c r="E11" s="6"/>
      <c r="F11" s="6"/>
      <c r="G11" s="6"/>
      <c r="H11" s="6"/>
      <c r="I11" s="6"/>
      <c r="J11" s="6"/>
      <c r="K11" s="6"/>
      <c r="L11" s="6"/>
    </row>
    <row r="12" spans="1:12" s="1" customFormat="1">
      <c r="D12" s="6"/>
      <c r="E12" s="6"/>
      <c r="F12" s="6"/>
      <c r="G12" s="6"/>
      <c r="H12" s="6"/>
      <c r="I12" s="6"/>
      <c r="J12" s="6"/>
      <c r="K12" s="6"/>
      <c r="L12" s="6"/>
    </row>
    <row r="13" spans="1:12" s="1" customFormat="1">
      <c r="D13" s="6"/>
      <c r="E13" s="6"/>
      <c r="F13" s="6"/>
      <c r="G13" s="6"/>
      <c r="H13" s="6"/>
      <c r="I13" s="6"/>
      <c r="J13" s="6"/>
      <c r="K13" s="6"/>
      <c r="L13" s="6"/>
    </row>
    <row r="14" spans="1:12" s="1" customFormat="1">
      <c r="D14" s="6"/>
      <c r="E14" s="6"/>
      <c r="F14" s="6"/>
      <c r="G14" s="6"/>
      <c r="H14" s="6"/>
      <c r="I14" s="6"/>
      <c r="J14" s="6"/>
      <c r="K14" s="6"/>
      <c r="L14" s="6"/>
    </row>
    <row r="15" spans="1:12" s="1" customFormat="1">
      <c r="D15" s="6"/>
      <c r="E15" s="6"/>
      <c r="F15" s="6"/>
      <c r="G15" s="6"/>
      <c r="H15" s="6"/>
      <c r="I15" s="6"/>
      <c r="J15" s="6"/>
      <c r="K15" s="6"/>
      <c r="L15" s="6"/>
    </row>
    <row r="16" spans="1:12" s="1" customFormat="1">
      <c r="D16" s="6"/>
      <c r="E16" s="6"/>
      <c r="F16" s="6"/>
      <c r="G16" s="6"/>
      <c r="H16" s="6"/>
      <c r="I16" s="6"/>
      <c r="J16" s="6"/>
      <c r="K16" s="6"/>
      <c r="L16" s="6"/>
    </row>
    <row r="17" spans="1:12" s="1" customFormat="1">
      <c r="D17" s="6"/>
      <c r="E17" s="6"/>
      <c r="F17" s="6"/>
      <c r="G17" s="6"/>
      <c r="H17" s="6"/>
      <c r="I17" s="6"/>
      <c r="J17" s="6"/>
      <c r="K17" s="6"/>
      <c r="L17" s="6"/>
    </row>
    <row r="18" spans="1:12" s="1" customFormat="1">
      <c r="D18" s="6"/>
      <c r="E18" s="6"/>
      <c r="F18" s="6"/>
      <c r="G18" s="6"/>
      <c r="H18" s="6"/>
      <c r="I18" s="6"/>
      <c r="J18" s="6"/>
      <c r="K18" s="6"/>
      <c r="L18" s="6"/>
    </row>
    <row r="19" spans="1:12" s="1" customFormat="1">
      <c r="D19" s="6"/>
      <c r="E19" s="6"/>
      <c r="F19" s="6"/>
      <c r="G19" s="6"/>
      <c r="H19" s="6"/>
      <c r="I19" s="6"/>
      <c r="J19" s="6"/>
      <c r="K19" s="6"/>
      <c r="L19" s="6"/>
    </row>
    <row r="20" spans="1:12" s="1" customFormat="1" ht="18">
      <c r="A20" s="80"/>
      <c r="B20" s="80"/>
      <c r="D20" s="6"/>
      <c r="E20" s="6"/>
      <c r="F20" s="6"/>
      <c r="G20" s="6"/>
      <c r="H20" s="6"/>
      <c r="I20" s="6"/>
      <c r="J20" s="6"/>
      <c r="K20" s="6"/>
      <c r="L20" s="6"/>
    </row>
    <row r="21" spans="1:12" s="1" customFormat="1">
      <c r="D21" s="6"/>
      <c r="E21" s="6"/>
      <c r="F21" s="6"/>
      <c r="G21" s="6"/>
      <c r="H21" s="6"/>
      <c r="I21" s="6"/>
      <c r="J21" s="6"/>
      <c r="K21" s="6"/>
      <c r="L21" s="6"/>
    </row>
    <row r="22" spans="1:12" s="1" customFormat="1" ht="15.75">
      <c r="A22" s="5"/>
      <c r="D22" s="6"/>
      <c r="E22" s="6"/>
      <c r="F22" s="6"/>
      <c r="G22" s="6"/>
      <c r="H22" s="6"/>
      <c r="I22" s="6"/>
      <c r="J22" s="6"/>
      <c r="K22" s="6"/>
      <c r="L22" s="6"/>
    </row>
    <row r="23" spans="1:12" s="1" customFormat="1">
      <c r="D23" s="6"/>
      <c r="E23" s="6"/>
      <c r="F23" s="6"/>
      <c r="G23" s="6"/>
      <c r="H23" s="6"/>
      <c r="I23" s="6"/>
      <c r="J23" s="6"/>
      <c r="K23" s="6"/>
      <c r="L23" s="6"/>
    </row>
    <row r="24" spans="1:12" s="1" customFormat="1" ht="15.75">
      <c r="A24" s="5"/>
      <c r="B24" s="81"/>
      <c r="C24" s="81"/>
      <c r="D24" s="8"/>
      <c r="E24" s="6"/>
      <c r="F24" s="6"/>
      <c r="G24" s="6"/>
      <c r="H24" s="6"/>
      <c r="I24" s="6"/>
      <c r="J24" s="6"/>
      <c r="K24" s="6"/>
      <c r="L24" s="6"/>
    </row>
    <row r="25" spans="1:12" s="1" customFormat="1">
      <c r="D25" s="6"/>
      <c r="E25" s="6"/>
      <c r="F25" s="6"/>
      <c r="G25" s="6"/>
      <c r="H25" s="6"/>
      <c r="I25" s="6"/>
      <c r="J25" s="6"/>
      <c r="K25" s="6"/>
      <c r="L25" s="6"/>
    </row>
    <row r="26" spans="1:12" s="1" customFormat="1">
      <c r="A26" s="44"/>
      <c r="D26" s="6"/>
      <c r="E26" s="6"/>
      <c r="F26" s="6"/>
      <c r="G26" s="6"/>
      <c r="H26" s="6"/>
      <c r="I26" s="6"/>
      <c r="J26" s="6"/>
      <c r="K26" s="6"/>
      <c r="L26" s="6"/>
    </row>
    <row r="27" spans="1:12" s="1" customFormat="1">
      <c r="A27" s="44"/>
      <c r="D27" s="6"/>
      <c r="E27" s="6"/>
      <c r="F27" s="6"/>
      <c r="G27" s="6"/>
      <c r="H27" s="6"/>
      <c r="I27" s="6"/>
      <c r="J27" s="6"/>
      <c r="K27" s="6"/>
      <c r="L27" s="6"/>
    </row>
    <row r="28" spans="1:12" s="1" customFormat="1">
      <c r="A28" s="44"/>
      <c r="D28" s="6"/>
      <c r="E28" s="6"/>
      <c r="F28" s="6"/>
      <c r="G28" s="6"/>
      <c r="H28" s="6"/>
      <c r="I28" s="6"/>
      <c r="J28" s="6"/>
      <c r="K28" s="6"/>
      <c r="L28" s="6"/>
    </row>
    <row r="29" spans="1:12" s="1" customFormat="1">
      <c r="A29" s="44"/>
      <c r="D29" s="6"/>
      <c r="E29" s="6"/>
      <c r="F29" s="6"/>
      <c r="G29" s="6"/>
      <c r="H29" s="6"/>
      <c r="I29" s="6"/>
      <c r="J29" s="6"/>
      <c r="K29" s="6"/>
      <c r="L29" s="6"/>
    </row>
    <row r="30" spans="1:12" s="1" customFormat="1">
      <c r="A30" s="44"/>
      <c r="D30" s="6"/>
      <c r="E30" s="6"/>
      <c r="F30" s="6"/>
      <c r="G30" s="6"/>
      <c r="H30" s="6"/>
      <c r="I30" s="6"/>
      <c r="J30" s="6"/>
      <c r="K30" s="6"/>
      <c r="L30" s="6"/>
    </row>
    <row r="31" spans="1:12" s="1" customFormat="1">
      <c r="A31" s="44"/>
      <c r="D31" s="6"/>
      <c r="E31" s="6"/>
      <c r="F31" s="6"/>
      <c r="G31" s="6"/>
      <c r="H31" s="6"/>
      <c r="I31" s="6"/>
      <c r="J31" s="6"/>
      <c r="K31" s="6"/>
      <c r="L31" s="6"/>
    </row>
    <row r="32" spans="1:12" s="1" customFormat="1">
      <c r="D32" s="6"/>
      <c r="E32" s="6"/>
      <c r="F32" s="6"/>
      <c r="G32" s="6"/>
      <c r="H32" s="6"/>
      <c r="I32" s="6"/>
      <c r="J32" s="6"/>
      <c r="K32" s="6"/>
      <c r="L32" s="6"/>
    </row>
    <row r="33" spans="1:12" s="1" customFormat="1">
      <c r="D33" s="6"/>
      <c r="E33" s="6"/>
      <c r="F33" s="6"/>
      <c r="G33" s="6"/>
      <c r="H33" s="6"/>
      <c r="I33" s="6"/>
      <c r="J33" s="6"/>
      <c r="K33" s="6"/>
      <c r="L33" s="6"/>
    </row>
    <row r="34" spans="1:12" s="1" customFormat="1">
      <c r="D34" s="6"/>
      <c r="E34" s="6"/>
      <c r="F34" s="6"/>
      <c r="G34" s="6"/>
      <c r="H34" s="6"/>
      <c r="I34" s="6"/>
      <c r="J34" s="6"/>
      <c r="K34" s="6"/>
      <c r="L34" s="6"/>
    </row>
    <row r="35" spans="1:12" s="1" customFormat="1">
      <c r="C35" s="6"/>
      <c r="D35" s="6"/>
      <c r="E35" s="6"/>
      <c r="F35" s="6"/>
      <c r="G35" s="6"/>
      <c r="H35" s="6"/>
      <c r="I35" s="6"/>
      <c r="J35" s="6"/>
      <c r="K35" s="6"/>
    </row>
    <row r="36" spans="1:12" s="1" customFormat="1">
      <c r="D36" s="6"/>
      <c r="E36" s="6"/>
      <c r="F36" s="6"/>
      <c r="G36" s="6"/>
      <c r="H36" s="6"/>
      <c r="I36" s="6"/>
      <c r="J36" s="6"/>
      <c r="K36" s="6"/>
      <c r="L36" s="6"/>
    </row>
    <row r="37" spans="1:12" s="1" customFormat="1">
      <c r="D37" s="6"/>
      <c r="E37" s="6"/>
      <c r="F37" s="6"/>
      <c r="G37" s="6"/>
      <c r="H37" s="6"/>
      <c r="I37" s="6"/>
      <c r="J37" s="6"/>
      <c r="K37" s="6"/>
      <c r="L37" s="6"/>
    </row>
    <row r="38" spans="1:12" s="1" customFormat="1">
      <c r="D38" s="6"/>
      <c r="E38" s="6"/>
      <c r="F38" s="6"/>
      <c r="G38" s="6"/>
      <c r="H38" s="6"/>
      <c r="I38" s="6"/>
      <c r="J38" s="6"/>
      <c r="K38" s="6"/>
      <c r="L38" s="6"/>
    </row>
    <row r="39" spans="1:12">
      <c r="A39" s="1"/>
      <c r="B39" s="1"/>
      <c r="C39" s="1"/>
      <c r="D39" s="6"/>
      <c r="J39" s="6"/>
    </row>
    <row r="40" spans="1:12">
      <c r="A40" s="1"/>
      <c r="B40" s="1"/>
      <c r="C40" s="1"/>
      <c r="D40" s="6"/>
    </row>
    <row r="41" spans="1:12">
      <c r="A41" s="1"/>
      <c r="B41" s="1"/>
      <c r="C41" s="1"/>
      <c r="D41" s="6"/>
      <c r="H41" s="6"/>
    </row>
    <row r="42" spans="1:12">
      <c r="A42" s="1"/>
      <c r="B42" s="1"/>
      <c r="C42" s="1"/>
      <c r="D42" s="6"/>
    </row>
    <row r="43" spans="1:12">
      <c r="A43" s="9"/>
      <c r="D43" s="10"/>
      <c r="E43" s="10"/>
      <c r="F43" s="10"/>
      <c r="G43" s="10"/>
      <c r="H43" s="10"/>
      <c r="I43" s="10"/>
      <c r="J43" s="10"/>
    </row>
    <row r="45" spans="1:12" s="1" customFormat="1">
      <c r="A45" s="9"/>
      <c r="B45" s="21"/>
      <c r="C45" s="21"/>
      <c r="D45" s="20"/>
      <c r="E45" s="20"/>
      <c r="F45" s="20"/>
      <c r="G45" s="20"/>
      <c r="H45" s="6"/>
      <c r="I45" s="6"/>
      <c r="J45" s="6"/>
      <c r="K45" s="6"/>
      <c r="L45" s="6"/>
    </row>
    <row r="46" spans="1:12" s="1" customFormat="1">
      <c r="A46" s="21"/>
      <c r="B46" s="21"/>
      <c r="C46" s="21"/>
      <c r="D46" s="20"/>
      <c r="E46" s="20"/>
      <c r="F46" s="20"/>
      <c r="G46" s="20"/>
      <c r="H46" s="6"/>
      <c r="I46" s="6"/>
      <c r="J46" s="6"/>
      <c r="K46" s="6"/>
      <c r="L46" s="6"/>
    </row>
    <row r="47" spans="1:12" s="1" customFormat="1">
      <c r="A47" s="21"/>
      <c r="B47" s="21"/>
      <c r="C47" s="21"/>
      <c r="D47" s="20"/>
      <c r="E47" s="20"/>
      <c r="F47" s="20"/>
      <c r="G47" s="20"/>
      <c r="H47" s="6"/>
      <c r="I47" s="6"/>
      <c r="J47" s="6"/>
      <c r="K47" s="6"/>
      <c r="L47" s="6"/>
    </row>
    <row r="48" spans="1:12" s="1" customFormat="1">
      <c r="A48" s="21"/>
      <c r="B48" s="21"/>
      <c r="C48" s="21"/>
      <c r="D48" s="20"/>
      <c r="E48" s="20"/>
      <c r="F48" s="20"/>
      <c r="G48" s="20"/>
      <c r="H48" s="6"/>
      <c r="I48" s="6"/>
      <c r="J48" s="6"/>
      <c r="K48" s="6"/>
      <c r="L48" s="6"/>
    </row>
    <row r="49" spans="1:12" s="1" customFormat="1">
      <c r="A49" s="21"/>
      <c r="B49" s="21"/>
      <c r="C49" s="21"/>
      <c r="D49" s="20"/>
      <c r="E49" s="20"/>
      <c r="F49" s="20"/>
      <c r="G49" s="20"/>
      <c r="H49" s="6"/>
      <c r="I49" s="6"/>
      <c r="J49" s="6"/>
      <c r="K49" s="6"/>
      <c r="L49" s="6"/>
    </row>
    <row r="50" spans="1:12" s="1" customFormat="1">
      <c r="D50" s="6"/>
      <c r="E50" s="6"/>
      <c r="F50" s="6"/>
      <c r="G50" s="6"/>
      <c r="H50" s="6"/>
      <c r="I50" s="6"/>
      <c r="J50" s="6"/>
      <c r="K50" s="6"/>
      <c r="L50" s="6"/>
    </row>
  </sheetData>
  <mergeCells count="3">
    <mergeCell ref="J3:L3"/>
    <mergeCell ref="A20:B20"/>
    <mergeCell ref="B24:C24"/>
  </mergeCells>
  <printOptions gridLines="1"/>
  <pageMargins left="0.74803149606299213" right="0.74803149606299213" top="0.6692913385826772" bottom="0.55118110236220474" header="0.47244094488188981" footer="0.31496062992125984"/>
  <pageSetup paperSize="9" scale="74" orientation="landscape" r:id="rId1"/>
  <headerFooter alignWithMargins="0">
    <oddHeader>&amp;L &amp;RARA TOUR 2004</oddHeader>
    <oddFooter>&amp;C &amp;RBUDGET V3&amp;D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B1"/>
  <sheetViews>
    <sheetView workbookViewId="0">
      <selection activeCell="D36" sqref="D36"/>
    </sheetView>
  </sheetViews>
  <sheetFormatPr defaultRowHeight="12.75"/>
  <sheetData>
    <row r="1" spans="1:2" ht="18">
      <c r="A1" s="4" t="s">
        <v>14</v>
      </c>
      <c r="B1" s="4"/>
    </row>
  </sheetData>
  <pageMargins left="0.75" right="0.75" top="1" bottom="1" header="0.5" footer="0.5"/>
  <pageSetup paperSize="9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1" sqref="B21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Budget</vt:lpstr>
      <vt:lpstr>Sheet2</vt:lpstr>
      <vt:lpstr>Sheet3</vt:lpstr>
      <vt:lpstr>Sheet4</vt:lpstr>
      <vt:lpstr>Budget!Print_Area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JohnT</dc:creator>
  <cp:lastModifiedBy>Caroline Turnbull</cp:lastModifiedBy>
  <cp:lastPrinted>2016-07-12T22:07:00Z</cp:lastPrinted>
  <dcterms:created xsi:type="dcterms:W3CDTF">2013-05-02T20:58:32Z</dcterms:created>
  <dcterms:modified xsi:type="dcterms:W3CDTF">2016-11-15T15:36:25Z</dcterms:modified>
</cp:coreProperties>
</file>